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240" yWindow="75" windowWidth="9495" windowHeight="7800" tabRatio="543" activeTab="0"/>
  </bookViews>
  <sheets>
    <sheet name="Titelseite" sheetId="1" r:id="rId1"/>
    <sheet name="Formeln" sheetId="2" r:id="rId2"/>
    <sheet name="Auswertung" sheetId="3" r:id="rId3"/>
  </sheets>
  <definedNames>
    <definedName name="Achsenabschnitt" localSheetId="2">'Auswertung'!$M$9</definedName>
    <definedName name="Bearbeiter">'Titelseite'!$L$4</definedName>
    <definedName name="Datum">'Titelseite'!$K$4</definedName>
    <definedName name="_xlnm.Print_Area" localSheetId="2">'Auswertung'!$A$1:$N$19</definedName>
    <definedName name="_xlnm.Print_Area" localSheetId="1">'Formeln'!$A$1:$M$54</definedName>
    <definedName name="_xlnm.Print_Area" localSheetId="0">'Titelseite'!$A$1:$P$25</definedName>
    <definedName name="Gebiet">'Titelseite'!$K$3</definedName>
    <definedName name="Gebiet_ID">'Titelseite'!$L$2</definedName>
    <definedName name="log_linkeSeite" localSheetId="2">'Auswertung'!$G:$G</definedName>
    <definedName name="log_T" localSheetId="2">'Auswertung'!$F:$F</definedName>
    <definedName name="Nr">'Titelseite'!$N$2</definedName>
    <definedName name="P_berechnet" localSheetId="2">'Auswertung'!$E:$E</definedName>
    <definedName name="P_gemessen" localSheetId="2">'Auswertung'!$D:$D</definedName>
    <definedName name="P_ref" localSheetId="2">'Auswertung'!$D$8</definedName>
    <definedName name="Steigung" localSheetId="2">'Auswertung'!$M$8</definedName>
    <definedName name="T_Celsius" localSheetId="2">'Auswertung'!$B:$B</definedName>
    <definedName name="T_Kelvin" localSheetId="2">'Auswertung'!$C:$C</definedName>
    <definedName name="T_ref" localSheetId="2">'Auswertung'!$C$8</definedName>
    <definedName name="Titel">'Titelseite'!$D$2</definedName>
    <definedName name="Tu_Celsius" localSheetId="2">'Auswertung'!$E$4</definedName>
    <definedName name="Tu_Kelvin" localSheetId="2">'Auswertung'!$E$5</definedName>
    <definedName name="Untertitel">'Titelseite'!$D$3</definedName>
  </definedNames>
  <calcPr fullCalcOnLoad="1"/>
</workbook>
</file>

<file path=xl/comments3.xml><?xml version="1.0" encoding="utf-8"?>
<comments xmlns="http://schemas.openxmlformats.org/spreadsheetml/2006/main">
  <authors>
    <author>G. Brackenhofer</author>
  </authors>
  <commentList>
    <comment ref="B6" authorId="0">
      <text>
        <r>
          <rPr>
            <b/>
            <sz val="10"/>
            <rFont val="Tahoma"/>
            <family val="2"/>
          </rPr>
          <t>Temperatur</t>
        </r>
      </text>
    </comment>
    <comment ref="C6" authorId="0">
      <text>
        <r>
          <rPr>
            <b/>
            <sz val="10"/>
            <rFont val="Tahoma"/>
            <family val="2"/>
          </rPr>
          <t>absolute Temperatur</t>
        </r>
      </text>
    </comment>
    <comment ref="E6" authorId="0">
      <text>
        <r>
          <rPr>
            <b/>
            <sz val="10"/>
            <rFont val="Tahoma"/>
            <family val="2"/>
          </rPr>
          <t>berechnete Strahlungsleistung</t>
        </r>
      </text>
    </comment>
    <comment ref="D6" authorId="0">
      <text>
        <r>
          <rPr>
            <b/>
            <sz val="10"/>
            <rFont val="Tahoma"/>
            <family val="2"/>
          </rPr>
          <t>gemessene Strahlungsleistung</t>
        </r>
      </text>
    </comment>
    <comment ref="G6" authorId="0">
      <text>
        <r>
          <rPr>
            <b/>
            <sz val="10"/>
            <rFont val="Tahoma"/>
            <family val="2"/>
          </rPr>
          <t>linke Seite der letzten Formel auf Tabellenblatt 'Formeln'</t>
        </r>
      </text>
    </comment>
    <comment ref="I7" authorId="0">
      <text>
        <r>
          <rPr>
            <b/>
            <sz val="10"/>
            <rFont val="Tahoma"/>
            <family val="2"/>
          </rPr>
          <t>Vorsicht! Nicht löschen!!
Dieser Trick ist notwendig, da sonst die Datenpunkte im Diagramm nur dann richtig dargestellt werden, wenn alle 8 Meßwertepaare eingegeben sind. 
Deshalb werden die Zellen 'log_T' und 'linke Seite' hier wiederholt, mit der Bedingung, daß die Werte der ersten Zeile angezeigt werden, solange noch keine Meßwerte in der entsprechenden Zeile eingegeben wurden.</t>
        </r>
      </text>
    </comment>
    <comment ref="M14" authorId="0">
      <text>
        <r>
          <rPr>
            <b/>
            <sz val="10"/>
            <rFont val="Tahoma"/>
            <family val="2"/>
          </rPr>
          <t>Notwendig!!
Sonst wird eine sinnlose Regressionsgerade angezeigt, solange ein Wertepaar nicht komplett eingegeben ist.</t>
        </r>
      </text>
    </comment>
    <comment ref="M10" authorId="0">
      <text>
        <r>
          <rPr>
            <b/>
            <sz val="10"/>
            <rFont val="Tahoma"/>
            <family val="2"/>
          </rPr>
          <t>Kommentar für das Diagramm</t>
        </r>
      </text>
    </comment>
  </commentList>
</comments>
</file>

<file path=xl/sharedStrings.xml><?xml version="1.0" encoding="utf-8"?>
<sst xmlns="http://schemas.openxmlformats.org/spreadsheetml/2006/main" count="44" uniqueCount="41">
  <si>
    <t>-</t>
  </si>
  <si>
    <t>Universität Ulm, Vorlesungssammlung Physik</t>
  </si>
  <si>
    <t>Brackenhofer G.</t>
  </si>
  <si>
    <t>Hinweis:</t>
  </si>
  <si>
    <t>Vor der Verwendung Beispieldaten löschen.</t>
  </si>
  <si>
    <t>Wenn die Arbeitsmappe geändert werden muß, bitte unter einem anderen Namen</t>
  </si>
  <si>
    <t>speichern (letzte Ziffer um eins erhöhen).</t>
  </si>
  <si>
    <t>Skt</t>
  </si>
  <si>
    <t>Stefan-Boltzmann-Gesetz</t>
  </si>
  <si>
    <t>Umgebungstemperatur:</t>
  </si>
  <si>
    <t>°C</t>
  </si>
  <si>
    <t>J</t>
  </si>
  <si>
    <t>T</t>
  </si>
  <si>
    <t>K</t>
  </si>
  <si>
    <t>Atomphysik</t>
  </si>
  <si>
    <t>AT</t>
  </si>
  <si>
    <r>
      <t>log(</t>
    </r>
    <r>
      <rPr>
        <b/>
        <i/>
        <sz val="14"/>
        <rFont val="Arial"/>
        <family val="2"/>
      </rPr>
      <t>T</t>
    </r>
    <r>
      <rPr>
        <b/>
        <sz val="14"/>
        <rFont val="Arial"/>
        <family val="2"/>
      </rPr>
      <t>)</t>
    </r>
  </si>
  <si>
    <t>linke Seite</t>
  </si>
  <si>
    <t xml:space="preserve"> Stefan-Boltzmann-Gesetz </t>
  </si>
  <si>
    <t>log(T)</t>
  </si>
  <si>
    <t>Das Tabellenblatt 'Formeln' enthält die Auswerteformeln.</t>
  </si>
  <si>
    <r>
      <t>Das T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-Gesetz wird auf zwei Arten verifiziert:</t>
    </r>
  </si>
  <si>
    <t>2. Doppeltlogarithmische Auftragung in einem Diagramm und Ermittlung der Steigung</t>
  </si>
  <si>
    <t xml:space="preserve">    der Regressionsgeraden.</t>
  </si>
  <si>
    <t>Werte können nur in die weiß unterlegten Felder eingegeben werden.</t>
  </si>
  <si>
    <r>
      <t>1. Berechnung der Strahlungsleistung unter Annahme eines T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-Gesetzes (Spalte 4).</t>
    </r>
  </si>
  <si>
    <r>
      <t>P</t>
    </r>
    <r>
      <rPr>
        <b/>
        <i/>
        <vertAlign val="subscript"/>
        <sz val="14"/>
        <rFont val="Arial"/>
        <family val="2"/>
      </rPr>
      <t>calc</t>
    </r>
  </si>
  <si>
    <t>P</t>
  </si>
  <si>
    <t>Die folgenden Zellen sind notwendig, damit im Diagramm nur dann</t>
  </si>
  <si>
    <t>eine Regressionsgerade gezeichnet wird, wenn vollständige Datenpaare</t>
  </si>
  <si>
    <t>eingegeben wurden.</t>
  </si>
  <si>
    <t>Anfangs- u. Endpunkt</t>
  </si>
  <si>
    <t>der Regressionsgeraden</t>
  </si>
  <si>
    <t>P_Anfang</t>
  </si>
  <si>
    <t>P_Ende</t>
  </si>
  <si>
    <t>Steigung:</t>
  </si>
  <si>
    <t>Achsenabschnitt:</t>
  </si>
  <si>
    <t>Regressionsgerade</t>
  </si>
  <si>
    <t>Seite</t>
  </si>
  <si>
    <t>linke</t>
  </si>
  <si>
    <t>mit Leslie-Würfel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</si>
</sst>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;\-0.00;;@"/>
  </numFmts>
  <fonts count="3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2"/>
    </font>
    <font>
      <sz val="34"/>
      <name val="Arial"/>
      <family val="2"/>
    </font>
    <font>
      <sz val="26"/>
      <name val="Arial"/>
      <family val="2"/>
    </font>
    <font>
      <sz val="14"/>
      <name val="Arial"/>
      <family val="2"/>
    </font>
    <font>
      <i/>
      <sz val="13"/>
      <name val="Times New Roman"/>
      <family val="1"/>
    </font>
    <font>
      <sz val="26"/>
      <color indexed="8"/>
      <name val="Arial"/>
      <family val="0"/>
    </font>
    <font>
      <i/>
      <sz val="10"/>
      <name val="Times New Roman"/>
      <family val="1"/>
    </font>
    <font>
      <b/>
      <sz val="14"/>
      <name val="Arial"/>
      <family val="2"/>
    </font>
    <font>
      <b/>
      <sz val="14"/>
      <color indexed="14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i/>
      <u val="single"/>
      <sz val="16"/>
      <color indexed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vertAlign val="subscript"/>
      <sz val="14"/>
      <name val="Arial"/>
      <family val="2"/>
    </font>
    <font>
      <sz val="12"/>
      <name val="Arial"/>
      <family val="2"/>
    </font>
    <font>
      <b/>
      <sz val="12"/>
      <color indexed="14"/>
      <name val="Arial"/>
      <family val="0"/>
    </font>
    <font>
      <b/>
      <sz val="10"/>
      <name val="Tahoma"/>
      <family val="2"/>
    </font>
    <font>
      <b/>
      <i/>
      <sz val="14"/>
      <name val="Symbol"/>
      <family val="1"/>
    </font>
    <font>
      <b/>
      <vertAlign val="superscript"/>
      <sz val="10"/>
      <name val="Arial"/>
      <family val="2"/>
    </font>
    <font>
      <b/>
      <sz val="14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u val="single"/>
      <sz val="18"/>
      <color indexed="12"/>
      <name val="Arial"/>
      <family val="2"/>
    </font>
    <font>
      <i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4" fontId="9" fillId="2" borderId="1" xfId="0" applyNumberFormat="1" applyFont="1" applyFill="1" applyBorder="1" applyAlignment="1" applyProtection="1">
      <alignment horizontal="centerContinuous" vertical="center"/>
      <protection/>
    </xf>
    <xf numFmtId="14" fontId="0" fillId="2" borderId="2" xfId="0" applyNumberForma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Continuous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Continuous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164" fontId="6" fillId="2" borderId="7" xfId="0" applyNumberFormat="1" applyFont="1" applyFill="1" applyBorder="1" applyAlignment="1" applyProtection="1">
      <alignment horizontal="centerContinuous" vertical="center"/>
      <protection/>
    </xf>
    <xf numFmtId="164" fontId="4" fillId="2" borderId="7" xfId="0" applyNumberFormat="1" applyFont="1" applyFill="1" applyBorder="1" applyAlignment="1" applyProtection="1">
      <alignment horizontal="centerContinuous"/>
      <protection/>
    </xf>
    <xf numFmtId="1" fontId="4" fillId="2" borderId="7" xfId="0" applyNumberFormat="1" applyFont="1" applyFill="1" applyBorder="1" applyAlignment="1" applyProtection="1">
      <alignment horizontal="centerContinuous"/>
      <protection/>
    </xf>
    <xf numFmtId="0" fontId="4" fillId="2" borderId="7" xfId="0" applyFont="1" applyFill="1" applyBorder="1" applyAlignment="1" applyProtection="1">
      <alignment horizontal="centerContinuous"/>
      <protection/>
    </xf>
    <xf numFmtId="0" fontId="0" fillId="2" borderId="8" xfId="0" applyFill="1" applyBorder="1" applyAlignment="1" applyProtection="1">
      <alignment/>
      <protection/>
    </xf>
    <xf numFmtId="164" fontId="8" fillId="2" borderId="2" xfId="0" applyNumberFormat="1" applyFont="1" applyFill="1" applyBorder="1" applyAlignment="1" applyProtection="1">
      <alignment horizontal="centerContinuous" vertical="center"/>
      <protection/>
    </xf>
    <xf numFmtId="164" fontId="4" fillId="2" borderId="2" xfId="0" applyNumberFormat="1" applyFont="1" applyFill="1" applyBorder="1" applyAlignment="1" applyProtection="1">
      <alignment horizontal="centerContinuous" vertical="center"/>
      <protection/>
    </xf>
    <xf numFmtId="1" fontId="4" fillId="2" borderId="2" xfId="0" applyNumberFormat="1" applyFont="1" applyFill="1" applyBorder="1" applyAlignment="1" applyProtection="1">
      <alignment horizontal="centerContinuous" vertical="center"/>
      <protection/>
    </xf>
    <xf numFmtId="0" fontId="4" fillId="2" borderId="2" xfId="0" applyFont="1" applyFill="1" applyBorder="1" applyAlignment="1" applyProtection="1">
      <alignment horizontal="centerContinuous" vertical="center"/>
      <protection/>
    </xf>
    <xf numFmtId="0" fontId="0" fillId="2" borderId="9" xfId="0" applyFill="1" applyBorder="1" applyAlignment="1" applyProtection="1">
      <alignment horizontal="centerContinuous" vertical="center"/>
      <protection/>
    </xf>
    <xf numFmtId="0" fontId="4" fillId="2" borderId="9" xfId="0" applyFont="1" applyFill="1" applyBorder="1" applyAlignment="1" applyProtection="1">
      <alignment horizontal="centerContinuous" vertical="center"/>
      <protection/>
    </xf>
    <xf numFmtId="0" fontId="4" fillId="2" borderId="10" xfId="0" applyFont="1" applyFill="1" applyBorder="1" applyAlignment="1" applyProtection="1">
      <alignment horizontal="centerContinuous" vertical="center"/>
      <protection/>
    </xf>
    <xf numFmtId="164" fontId="0" fillId="2" borderId="11" xfId="0" applyNumberFormat="1" applyFont="1" applyFill="1" applyBorder="1" applyAlignment="1" applyProtection="1">
      <alignment horizontal="centerContinuous" vertical="center"/>
      <protection/>
    </xf>
    <xf numFmtId="164" fontId="0" fillId="2" borderId="2" xfId="0" applyNumberFormat="1" applyFont="1" applyFill="1" applyBorder="1" applyAlignment="1" applyProtection="1">
      <alignment horizontal="centerContinuous" vertical="center"/>
      <protection/>
    </xf>
    <xf numFmtId="0" fontId="10" fillId="2" borderId="2" xfId="0" applyFont="1" applyFill="1" applyBorder="1" applyAlignment="1" applyProtection="1">
      <alignment horizontal="centerContinuous" vertical="center"/>
      <protection/>
    </xf>
    <xf numFmtId="0" fontId="4" fillId="2" borderId="12" xfId="0" applyFont="1" applyFill="1" applyBorder="1" applyAlignment="1" applyProtection="1">
      <alignment horizontal="centerContinuous" vertical="center"/>
      <protection/>
    </xf>
    <xf numFmtId="164" fontId="4" fillId="3" borderId="0" xfId="0" applyNumberFormat="1" applyFont="1" applyFill="1" applyBorder="1" applyAlignment="1" applyProtection="1">
      <alignment/>
      <protection/>
    </xf>
    <xf numFmtId="1" fontId="4" fillId="3" borderId="0" xfId="0" applyNumberFormat="1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11" fillId="3" borderId="0" xfId="0" applyFont="1" applyFill="1" applyBorder="1" applyAlignment="1" applyProtection="1">
      <alignment vertical="center"/>
      <protection/>
    </xf>
    <xf numFmtId="164" fontId="13" fillId="3" borderId="0" xfId="0" applyNumberFormat="1" applyFont="1" applyFill="1" applyBorder="1" applyAlignment="1" applyProtection="1">
      <alignment vertical="center"/>
      <protection/>
    </xf>
    <xf numFmtId="164" fontId="7" fillId="3" borderId="0" xfId="0" applyNumberFormat="1" applyFont="1" applyFill="1" applyBorder="1" applyAlignment="1" applyProtection="1">
      <alignment vertical="center"/>
      <protection/>
    </xf>
    <xf numFmtId="0" fontId="11" fillId="3" borderId="0" xfId="0" applyNumberFormat="1" applyFont="1" applyFill="1" applyBorder="1" applyAlignment="1" applyProtection="1">
      <alignment vertical="center"/>
      <protection/>
    </xf>
    <xf numFmtId="0" fontId="12" fillId="3" borderId="0" xfId="0" applyNumberFormat="1" applyFont="1" applyFill="1" applyBorder="1" applyAlignment="1" applyProtection="1">
      <alignment vertical="center"/>
      <protection/>
    </xf>
    <xf numFmtId="1" fontId="15" fillId="3" borderId="0" xfId="0" applyNumberFormat="1" applyFont="1" applyFill="1" applyBorder="1" applyAlignment="1" applyProtection="1">
      <alignment/>
      <protection/>
    </xf>
    <xf numFmtId="0" fontId="4" fillId="3" borderId="0" xfId="0" applyFont="1" applyFill="1" applyAlignment="1">
      <alignment/>
    </xf>
    <xf numFmtId="164" fontId="4" fillId="3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1" fontId="4" fillId="3" borderId="0" xfId="0" applyNumberFormat="1" applyFont="1" applyFill="1" applyAlignment="1">
      <alignment/>
    </xf>
    <xf numFmtId="0" fontId="7" fillId="3" borderId="0" xfId="0" applyFont="1" applyFill="1" applyBorder="1" applyAlignment="1">
      <alignment/>
    </xf>
    <xf numFmtId="1" fontId="13" fillId="4" borderId="13" xfId="0" applyNumberFormat="1" applyFont="1" applyFill="1" applyBorder="1" applyAlignment="1">
      <alignment horizontal="centerContinuous"/>
    </xf>
    <xf numFmtId="164" fontId="18" fillId="4" borderId="13" xfId="0" applyNumberFormat="1" applyFont="1" applyFill="1" applyBorder="1" applyAlignment="1">
      <alignment horizontal="centerContinuous"/>
    </xf>
    <xf numFmtId="164" fontId="17" fillId="4" borderId="14" xfId="0" applyNumberFormat="1" applyFont="1" applyFill="1" applyBorder="1" applyAlignment="1">
      <alignment horizontal="centerContinuous"/>
    </xf>
    <xf numFmtId="1" fontId="17" fillId="4" borderId="15" xfId="0" applyNumberFormat="1" applyFont="1" applyFill="1" applyBorder="1" applyAlignment="1">
      <alignment horizontal="centerContinuous"/>
    </xf>
    <xf numFmtId="164" fontId="11" fillId="0" borderId="16" xfId="0" applyNumberFormat="1" applyFont="1" applyFill="1" applyBorder="1" applyAlignment="1" applyProtection="1">
      <alignment/>
      <protection locked="0"/>
    </xf>
    <xf numFmtId="0" fontId="7" fillId="3" borderId="0" xfId="0" applyFont="1" applyFill="1" applyAlignment="1">
      <alignment/>
    </xf>
    <xf numFmtId="164" fontId="11" fillId="0" borderId="14" xfId="0" applyNumberFormat="1" applyFont="1" applyFill="1" applyBorder="1" applyAlignment="1" applyProtection="1">
      <alignment/>
      <protection locked="0"/>
    </xf>
    <xf numFmtId="164" fontId="17" fillId="3" borderId="0" xfId="0" applyNumberFormat="1" applyFont="1" applyFill="1" applyBorder="1" applyAlignment="1" applyProtection="1">
      <alignment/>
      <protection locked="0"/>
    </xf>
    <xf numFmtId="164" fontId="20" fillId="3" borderId="0" xfId="0" applyNumberFormat="1" applyFont="1" applyFill="1" applyBorder="1" applyAlignment="1" applyProtection="1">
      <alignment/>
      <protection/>
    </xf>
    <xf numFmtId="2" fontId="21" fillId="3" borderId="0" xfId="0" applyNumberFormat="1" applyFont="1" applyFill="1" applyBorder="1" applyAlignment="1">
      <alignment/>
    </xf>
    <xf numFmtId="164" fontId="17" fillId="4" borderId="15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 applyProtection="1">
      <alignment/>
      <protection locked="0"/>
    </xf>
    <xf numFmtId="1" fontId="11" fillId="0" borderId="15" xfId="0" applyNumberFormat="1" applyFont="1" applyFill="1" applyBorder="1" applyAlignment="1" applyProtection="1">
      <alignment/>
      <protection locked="0"/>
    </xf>
    <xf numFmtId="164" fontId="23" fillId="4" borderId="18" xfId="0" applyNumberFormat="1" applyFont="1" applyFill="1" applyBorder="1" applyAlignment="1">
      <alignment horizontal="centerContinuous"/>
    </xf>
    <xf numFmtId="2" fontId="16" fillId="3" borderId="0" xfId="0" applyNumberFormat="1" applyFont="1" applyFill="1" applyAlignment="1">
      <alignment/>
    </xf>
    <xf numFmtId="164" fontId="18" fillId="4" borderId="19" xfId="0" applyNumberFormat="1" applyFont="1" applyFill="1" applyBorder="1" applyAlignment="1">
      <alignment horizontal="centerContinuous"/>
    </xf>
    <xf numFmtId="164" fontId="17" fillId="4" borderId="20" xfId="0" applyNumberFormat="1" applyFont="1" applyFill="1" applyBorder="1" applyAlignment="1">
      <alignment horizontal="centerContinuous"/>
    </xf>
    <xf numFmtId="0" fontId="11" fillId="4" borderId="13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7" fillId="4" borderId="15" xfId="0" applyFont="1" applyFill="1" applyBorder="1" applyAlignment="1">
      <alignment/>
    </xf>
    <xf numFmtId="2" fontId="7" fillId="3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2" fontId="20" fillId="3" borderId="0" xfId="0" applyNumberFormat="1" applyFont="1" applyFill="1" applyAlignment="1">
      <alignment/>
    </xf>
    <xf numFmtId="164" fontId="14" fillId="3" borderId="17" xfId="0" applyNumberFormat="1" applyFont="1" applyFill="1" applyBorder="1" applyAlignment="1" applyProtection="1">
      <alignment/>
      <protection/>
    </xf>
    <xf numFmtId="164" fontId="14" fillId="3" borderId="15" xfId="0" applyNumberFormat="1" applyFont="1" applyFill="1" applyBorder="1" applyAlignment="1" applyProtection="1">
      <alignment/>
      <protection/>
    </xf>
    <xf numFmtId="164" fontId="25" fillId="3" borderId="0" xfId="0" applyNumberFormat="1" applyFont="1" applyFill="1" applyBorder="1" applyAlignment="1" applyProtection="1">
      <alignment/>
      <protection/>
    </xf>
    <xf numFmtId="164" fontId="25" fillId="3" borderId="20" xfId="0" applyNumberFormat="1" applyFont="1" applyFill="1" applyBorder="1" applyAlignment="1" applyProtection="1">
      <alignment/>
      <protection/>
    </xf>
    <xf numFmtId="2" fontId="11" fillId="3" borderId="17" xfId="0" applyNumberFormat="1" applyFont="1" applyFill="1" applyBorder="1" applyAlignment="1">
      <alignment/>
    </xf>
    <xf numFmtId="2" fontId="12" fillId="3" borderId="22" xfId="0" applyNumberFormat="1" applyFont="1" applyFill="1" applyBorder="1" applyAlignment="1">
      <alignment/>
    </xf>
    <xf numFmtId="2" fontId="11" fillId="3" borderId="15" xfId="0" applyNumberFormat="1" applyFont="1" applyFill="1" applyBorder="1" applyAlignment="1">
      <alignment/>
    </xf>
    <xf numFmtId="2" fontId="12" fillId="3" borderId="23" xfId="0" applyNumberFormat="1" applyFont="1" applyFill="1" applyBorder="1" applyAlignment="1">
      <alignment/>
    </xf>
    <xf numFmtId="164" fontId="26" fillId="3" borderId="0" xfId="0" applyNumberFormat="1" applyFont="1" applyFill="1" applyAlignment="1">
      <alignment vertical="center"/>
    </xf>
    <xf numFmtId="2" fontId="26" fillId="3" borderId="0" xfId="0" applyNumberFormat="1" applyFont="1" applyFill="1" applyAlignment="1">
      <alignment vertical="center"/>
    </xf>
    <xf numFmtId="164" fontId="27" fillId="3" borderId="0" xfId="0" applyNumberFormat="1" applyFont="1" applyFill="1" applyAlignment="1">
      <alignment horizontal="centerContinuous" vertical="center"/>
    </xf>
    <xf numFmtId="164" fontId="26" fillId="0" borderId="0" xfId="0" applyNumberFormat="1" applyFont="1" applyFill="1" applyAlignment="1" applyProtection="1">
      <alignment vertical="center"/>
      <protection locked="0"/>
    </xf>
    <xf numFmtId="1" fontId="26" fillId="3" borderId="0" xfId="0" applyNumberFormat="1" applyFont="1" applyFill="1" applyAlignment="1">
      <alignment/>
    </xf>
    <xf numFmtId="164" fontId="14" fillId="3" borderId="0" xfId="0" applyNumberFormat="1" applyFont="1" applyFill="1" applyBorder="1" applyAlignment="1" applyProtection="1">
      <alignment vertical="center"/>
      <protection locked="0"/>
    </xf>
    <xf numFmtId="165" fontId="14" fillId="3" borderId="0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>
      <alignment/>
    </xf>
    <xf numFmtId="2" fontId="28" fillId="3" borderId="0" xfId="0" applyNumberFormat="1" applyFont="1" applyFill="1" applyAlignment="1">
      <alignment horizontal="center"/>
    </xf>
    <xf numFmtId="0" fontId="4" fillId="3" borderId="0" xfId="0" applyFont="1" applyFill="1" applyBorder="1" applyAlignment="1">
      <alignment/>
    </xf>
    <xf numFmtId="0" fontId="7" fillId="3" borderId="24" xfId="0" applyFont="1" applyFill="1" applyBorder="1" applyAlignment="1">
      <alignment/>
    </xf>
    <xf numFmtId="2" fontId="7" fillId="3" borderId="24" xfId="0" applyNumberFormat="1" applyFont="1" applyFill="1" applyBorder="1" applyAlignment="1">
      <alignment/>
    </xf>
    <xf numFmtId="0" fontId="11" fillId="4" borderId="23" xfId="0" applyFont="1" applyFill="1" applyBorder="1" applyAlignment="1">
      <alignment horizontal="center"/>
    </xf>
    <xf numFmtId="164" fontId="29" fillId="2" borderId="11" xfId="0" applyNumberFormat="1" applyFont="1" applyFill="1" applyBorder="1" applyAlignment="1" applyProtection="1">
      <alignment horizontal="centerContinuous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"/>
          <c:w val="0.94825"/>
          <c:h val="0.9615"/>
        </c:manualLayout>
      </c:layout>
      <c:scatterChart>
        <c:scatterStyle val="lineMarker"/>
        <c:varyColors val="0"/>
        <c:ser>
          <c:idx val="1"/>
          <c:order val="0"/>
          <c:tx>
            <c:v>Strahlungsleistung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Auswertung!$I$8:$I$15</c:f>
              <c:numCache/>
            </c:numRef>
          </c:xVal>
          <c:yVal>
            <c:numRef>
              <c:f>Auswertung!$J$8:$J$15</c:f>
              <c:numCache/>
            </c:numRef>
          </c:yVal>
          <c:smooth val="0"/>
        </c:ser>
        <c:ser>
          <c:idx val="0"/>
          <c:order val="1"/>
          <c:tx>
            <c:v>Regressionsgerade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Auswertung!$M$14:$M$15</c:f>
              <c:numCache/>
            </c:numRef>
          </c:xVal>
          <c:yVal>
            <c:numRef>
              <c:f>Auswertung!$N$14:$N$15</c:f>
              <c:numCache/>
            </c:numRef>
          </c:yVal>
          <c:smooth val="0"/>
        </c:ser>
        <c:axId val="17719753"/>
        <c:axId val="25260050"/>
      </c:scatterChart>
      <c:valAx>
        <c:axId val="17719753"/>
        <c:scaling>
          <c:orientation val="minMax"/>
          <c:max val="2.6"/>
          <c:min val="2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/K)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260050"/>
        <c:crossesAt val="-100"/>
        <c:crossBetween val="midCat"/>
        <c:dispUnits/>
      </c:valAx>
      <c:valAx>
        <c:axId val="25260050"/>
        <c:scaling>
          <c:orientation val="minMax"/>
          <c:max val="10.5"/>
          <c:min val="9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linke Seite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719753"/>
        <c:crossesAt val="-100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0.43175</cdr:x>
      <cdr:y>0.75675</cdr:y>
    </cdr:from>
    <cdr:to>
      <cdr:x>0.675</cdr:x>
      <cdr:y>0.80725</cdr:y>
    </cdr:to>
    <cdr:sp textlink="Auswertung!$M$10">
      <cdr:nvSpPr>
        <cdr:cNvPr id="1" name="TextBox 1"/>
        <cdr:cNvSpPr txBox="1">
          <a:spLocks noChangeArrowheads="1"/>
        </cdr:cNvSpPr>
      </cdr:nvSpPr>
      <cdr:spPr>
        <a:xfrm>
          <a:off x="2257425" y="3990975"/>
          <a:ext cx="12763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8baa7d1a-da89-46f7-b13e-c6ae2893a064}" type="TxLink">
            <a:rPr lang="en-US" cap="none" sz="1200" b="1" i="0" u="none" baseline="0">
              <a:latin typeface="Arial"/>
              <a:ea typeface="Arial"/>
              <a:cs typeface="Arial"/>
            </a:rPr>
            <a:t>Steigung: 4,07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152400</xdr:colOff>
      <xdr:row>0</xdr:row>
      <xdr:rowOff>390525</xdr:rowOff>
    </xdr:from>
    <xdr:to>
      <xdr:col>16</xdr:col>
      <xdr:colOff>85725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4105275" y="390525"/>
        <a:ext cx="52482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N21"/>
  <sheetViews>
    <sheetView showGridLines="0" showRowColHeaders="0" showZeros="0" tabSelected="1" showOutlineSymbols="0" workbookViewId="0" topLeftCell="A1">
      <selection activeCell="A1" sqref="A1"/>
    </sheetView>
  </sheetViews>
  <sheetFormatPr defaultColWidth="12" defaultRowHeight="11.25"/>
  <cols>
    <col min="1" max="1" width="1.66796875" style="26" customWidth="1"/>
    <col min="2" max="2" width="7.66015625" style="24" customWidth="1"/>
    <col min="3" max="3" width="1.83203125" style="24" customWidth="1"/>
    <col min="4" max="4" width="6" style="24" customWidth="1"/>
    <col min="5" max="5" width="4.66015625" style="24" customWidth="1"/>
    <col min="6" max="6" width="13" style="25" customWidth="1"/>
    <col min="7" max="7" width="27.33203125" style="25" customWidth="1"/>
    <col min="8" max="8" width="15.5" style="26" customWidth="1"/>
    <col min="9" max="9" width="15.33203125" style="26" customWidth="1"/>
    <col min="10" max="10" width="1.66796875" style="26" customWidth="1"/>
    <col min="11" max="11" width="12.33203125" style="26" customWidth="1"/>
    <col min="12" max="12" width="13.5" style="26" customWidth="1"/>
    <col min="13" max="13" width="4.5" style="26" customWidth="1"/>
    <col min="14" max="14" width="13.16015625" style="26" customWidth="1"/>
    <col min="15" max="15" width="11.5" style="26" customWidth="1"/>
    <col min="16" max="16384" width="12" style="26" customWidth="1"/>
  </cols>
  <sheetData>
    <row r="1" ht="15.75" customHeight="1" thickBot="1"/>
    <row r="2" spans="2:14" ht="56.25" customHeight="1" thickTop="1">
      <c r="B2" s="27"/>
      <c r="C2" s="26"/>
      <c r="D2" s="1" t="s">
        <v>8</v>
      </c>
      <c r="E2" s="8"/>
      <c r="F2" s="9"/>
      <c r="G2" s="9"/>
      <c r="H2" s="10"/>
      <c r="I2" s="10"/>
      <c r="J2" s="11"/>
      <c r="K2" s="12"/>
      <c r="L2" s="4" t="s">
        <v>15</v>
      </c>
      <c r="M2" s="7" t="s">
        <v>0</v>
      </c>
      <c r="N2" s="5">
        <v>43</v>
      </c>
    </row>
    <row r="3" spans="2:14" ht="24" customHeight="1" thickBot="1">
      <c r="B3" s="26"/>
      <c r="C3" s="26"/>
      <c r="D3" s="85" t="s">
        <v>40</v>
      </c>
      <c r="E3" s="13"/>
      <c r="F3" s="14"/>
      <c r="G3" s="14"/>
      <c r="H3" s="15"/>
      <c r="I3" s="15"/>
      <c r="J3" s="16"/>
      <c r="K3" s="6" t="s">
        <v>14</v>
      </c>
      <c r="L3" s="17"/>
      <c r="M3" s="18"/>
      <c r="N3" s="19"/>
    </row>
    <row r="4" spans="2:14" ht="16.5" customHeight="1" thickBot="1" thickTop="1">
      <c r="B4" s="28"/>
      <c r="C4" s="26"/>
      <c r="D4" s="20" t="s">
        <v>1</v>
      </c>
      <c r="E4" s="21"/>
      <c r="F4" s="14"/>
      <c r="G4" s="14"/>
      <c r="H4" s="15"/>
      <c r="I4" s="15"/>
      <c r="J4" s="16"/>
      <c r="K4" s="2">
        <v>35931</v>
      </c>
      <c r="L4" s="22" t="s">
        <v>2</v>
      </c>
      <c r="M4" s="3"/>
      <c r="N4" s="23"/>
    </row>
    <row r="5" ht="24.75" customHeight="1" thickTop="1"/>
    <row r="6" ht="24.75" customHeight="1"/>
    <row r="7" spans="7:11" s="29" customFormat="1" ht="24" customHeight="1">
      <c r="G7" s="31"/>
      <c r="H7" s="32"/>
      <c r="I7" s="77"/>
      <c r="J7" s="34"/>
      <c r="K7" s="30"/>
    </row>
    <row r="8" spans="7:11" s="29" customFormat="1" ht="24" customHeight="1">
      <c r="G8" s="31"/>
      <c r="H8" s="32"/>
      <c r="I8" s="78"/>
      <c r="J8" s="33"/>
      <c r="K8" s="30"/>
    </row>
    <row r="9" ht="21" customHeight="1"/>
    <row r="10" ht="13.5" customHeight="1"/>
    <row r="11" spans="6:7" ht="12.75">
      <c r="F11" s="35" t="s">
        <v>3</v>
      </c>
      <c r="G11" s="35" t="s">
        <v>4</v>
      </c>
    </row>
    <row r="12" spans="6:7" ht="12.75">
      <c r="F12" s="35"/>
      <c r="G12" s="35" t="s">
        <v>24</v>
      </c>
    </row>
    <row r="13" spans="6:7" ht="12.75">
      <c r="F13" s="35"/>
      <c r="G13" s="35"/>
    </row>
    <row r="14" spans="6:7" ht="12.75">
      <c r="F14" s="35"/>
      <c r="G14" s="35" t="s">
        <v>20</v>
      </c>
    </row>
    <row r="15" spans="6:7" ht="14.25">
      <c r="F15" s="35"/>
      <c r="G15" s="35" t="s">
        <v>21</v>
      </c>
    </row>
    <row r="16" spans="6:7" ht="14.25">
      <c r="F16" s="35"/>
      <c r="G16" s="35" t="s">
        <v>25</v>
      </c>
    </row>
    <row r="17" spans="6:7" ht="12.75">
      <c r="F17" s="35"/>
      <c r="G17" s="35" t="s">
        <v>22</v>
      </c>
    </row>
    <row r="18" spans="6:7" ht="12.75">
      <c r="F18" s="35"/>
      <c r="G18" s="35" t="s">
        <v>23</v>
      </c>
    </row>
    <row r="19" spans="6:7" ht="12.75">
      <c r="F19" s="35"/>
      <c r="G19" s="35"/>
    </row>
    <row r="20" spans="6:7" ht="12.75">
      <c r="F20" s="35"/>
      <c r="G20" s="35" t="s">
        <v>5</v>
      </c>
    </row>
    <row r="21" spans="6:7" ht="12.75">
      <c r="F21" s="35"/>
      <c r="G21" s="35" t="s">
        <v>6</v>
      </c>
    </row>
  </sheetData>
  <sheetProtection sheet="1" objects="1" scenarios="1"/>
  <printOptions horizontalCentered="1" verticalCentered="1"/>
  <pageMargins left="0" right="0" top="0" bottom="0" header="0" footer="0"/>
  <pageSetup horizontalDpi="300" verticalDpi="300" orientation="landscape" paperSize="9" r:id="rId3"/>
  <legacyDrawing r:id="rId2"/>
  <oleObjects>
    <oleObject progId="MgxDesigner" shapeId="7318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12" defaultRowHeight="11.25"/>
  <cols>
    <col min="1" max="1" width="12.5" style="79" customWidth="1"/>
    <col min="2" max="12" width="12" style="79" customWidth="1"/>
    <col min="13" max="13" width="27.83203125" style="79" customWidth="1"/>
    <col min="14" max="16384" width="12" style="79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</sheetData>
  <sheetProtection sheet="1" objects="1" scenarios="1"/>
  <printOptions horizontalCentered="1" verticalCentered="1"/>
  <pageMargins left="0.1968503937007874" right="0.1968503937007874" top="0.1968503937007874" bottom="0.1968503937007874" header="0.15748031496062992" footer="0.1968503937007874"/>
  <pageSetup horizontalDpi="300" verticalDpi="300" orientation="landscape" paperSize="9" r:id="rId3"/>
  <legacyDrawing r:id="rId2"/>
  <oleObjects>
    <oleObject progId="Word.Document.8" shapeId="135976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"/>
  <dimension ref="B2:O19"/>
  <sheetViews>
    <sheetView showGridLines="0" showRowColHeaders="0" workbookViewId="0" topLeftCell="A1">
      <selection activeCell="A1" sqref="A1"/>
    </sheetView>
  </sheetViews>
  <sheetFormatPr defaultColWidth="12" defaultRowHeight="11.25"/>
  <cols>
    <col min="1" max="1" width="3.66015625" style="36" customWidth="1"/>
    <col min="2" max="2" width="10" style="37" customWidth="1"/>
    <col min="3" max="3" width="11.5" style="37" customWidth="1"/>
    <col min="4" max="4" width="10.5" style="37" customWidth="1"/>
    <col min="5" max="5" width="11" style="38" customWidth="1"/>
    <col min="6" max="6" width="11.16015625" style="39" customWidth="1"/>
    <col min="7" max="7" width="11.33203125" style="36" customWidth="1"/>
    <col min="8" max="8" width="3.5" style="36" customWidth="1"/>
    <col min="9" max="9" width="13.16015625" style="36" customWidth="1"/>
    <col min="10" max="10" width="15.16015625" style="36" customWidth="1"/>
    <col min="11" max="11" width="8" style="36" customWidth="1"/>
    <col min="12" max="12" width="17.33203125" style="36" customWidth="1"/>
    <col min="13" max="13" width="8.83203125" style="36" customWidth="1"/>
    <col min="14" max="14" width="11" style="36" customWidth="1"/>
    <col min="15" max="15" width="4" style="36" customWidth="1"/>
    <col min="16" max="16384" width="12" style="36" customWidth="1"/>
  </cols>
  <sheetData>
    <row r="1" ht="69.75" customHeight="1"/>
    <row r="2" spans="2:15" ht="25.5" customHeight="1">
      <c r="B2" s="80" t="s">
        <v>18</v>
      </c>
      <c r="C2" s="80"/>
      <c r="D2" s="80"/>
      <c r="E2" s="80"/>
      <c r="F2" s="80"/>
      <c r="G2" s="80"/>
      <c r="H2" s="55"/>
      <c r="I2" s="55"/>
      <c r="J2" s="55"/>
      <c r="K2" s="55"/>
      <c r="L2" s="55"/>
      <c r="M2" s="55"/>
      <c r="N2" s="55"/>
      <c r="O2" s="55"/>
    </row>
    <row r="3" ht="22.5" customHeight="1"/>
    <row r="4" spans="2:9" ht="16.5">
      <c r="B4" s="72" t="s">
        <v>9</v>
      </c>
      <c r="C4" s="73"/>
      <c r="D4" s="74"/>
      <c r="E4" s="75">
        <v>20.6</v>
      </c>
      <c r="F4" s="76" t="s">
        <v>10</v>
      </c>
      <c r="I4" s="36" t="s">
        <v>28</v>
      </c>
    </row>
    <row r="5" spans="2:9" ht="17.25" thickBot="1">
      <c r="B5" s="72"/>
      <c r="C5" s="73"/>
      <c r="D5" s="74"/>
      <c r="E5" s="72">
        <f>Tu_Celsius+273.15</f>
        <v>293.75</v>
      </c>
      <c r="F5" s="76" t="s">
        <v>13</v>
      </c>
      <c r="I5" s="36" t="s">
        <v>29</v>
      </c>
    </row>
    <row r="6" spans="2:9" s="40" customFormat="1" ht="21">
      <c r="B6" s="54" t="s">
        <v>11</v>
      </c>
      <c r="C6" s="42" t="s">
        <v>12</v>
      </c>
      <c r="D6" s="41" t="s">
        <v>27</v>
      </c>
      <c r="E6" s="56" t="s">
        <v>26</v>
      </c>
      <c r="F6" s="58" t="s">
        <v>16</v>
      </c>
      <c r="G6" s="59" t="s">
        <v>39</v>
      </c>
      <c r="H6" s="62"/>
      <c r="I6" s="81" t="s">
        <v>30</v>
      </c>
    </row>
    <row r="7" spans="2:12" s="40" customFormat="1" ht="18.75" thickBot="1">
      <c r="B7" s="43" t="s">
        <v>10</v>
      </c>
      <c r="C7" s="51" t="s">
        <v>13</v>
      </c>
      <c r="D7" s="44" t="s">
        <v>7</v>
      </c>
      <c r="E7" s="57" t="s">
        <v>7</v>
      </c>
      <c r="F7" s="60"/>
      <c r="G7" s="84" t="s">
        <v>38</v>
      </c>
      <c r="I7" s="82" t="s">
        <v>19</v>
      </c>
      <c r="J7" s="82" t="s">
        <v>17</v>
      </c>
      <c r="L7" s="40" t="s">
        <v>37</v>
      </c>
    </row>
    <row r="8" spans="2:13" s="40" customFormat="1" ht="18">
      <c r="B8" s="45">
        <v>88.4</v>
      </c>
      <c r="C8" s="64">
        <f aca="true" t="shared" si="0" ref="C8:C15">IF(ISNUMBER(T_Celsius),T_Celsius+273.15,"")</f>
        <v>361.54999999999995</v>
      </c>
      <c r="D8" s="52">
        <v>29</v>
      </c>
      <c r="E8" s="66">
        <f aca="true" t="shared" si="1" ref="E8:E15">IF(ISNUMBER(T_Celsius),P_ref*(T_Kelvin^4-Tu_Kelvin^4)/(T_ref^4-Tu_Kelvin^4),"")</f>
        <v>29</v>
      </c>
      <c r="F8" s="68">
        <f aca="true" t="shared" si="2" ref="F8:F15">IF(ISNUMBER(T_Celsius),LOG(T_Kelvin),"")</f>
        <v>2.5581683658698964</v>
      </c>
      <c r="G8" s="69">
        <f aca="true" t="shared" si="3" ref="G8:G15">IF(AND(ISNUMBER(T_Celsius),ISNUMBER(P_gemessen)),LOG(P_gemessen/P_ref*(T_ref^4-Tu_Kelvin^4)+Tu_Kelvin^4),"")</f>
        <v>10.232673463479586</v>
      </c>
      <c r="I8" s="83">
        <f>IF(ISNUMBER(T_Celsius),LOG(T_Kelvin),LOG(T_ref))</f>
        <v>2.5581683658698964</v>
      </c>
      <c r="J8" s="83">
        <f aca="true" t="shared" si="4" ref="J8:J15">IF(ISNUMBER(P_gemessen),log_linkeSeite,0)</f>
        <v>10.232673463479586</v>
      </c>
      <c r="L8" s="81" t="s">
        <v>35</v>
      </c>
      <c r="M8" s="63">
        <f>SLOPE(G8:G15,F8:F15)</f>
        <v>4.064524192195429</v>
      </c>
    </row>
    <row r="9" spans="2:13" s="40" customFormat="1" ht="18">
      <c r="B9" s="45">
        <v>60.1</v>
      </c>
      <c r="C9" s="64">
        <f t="shared" si="0"/>
        <v>333.25</v>
      </c>
      <c r="D9" s="52">
        <v>15</v>
      </c>
      <c r="E9" s="66">
        <f t="shared" si="1"/>
        <v>14.700882316687759</v>
      </c>
      <c r="F9" s="68">
        <f t="shared" si="2"/>
        <v>2.5227701580858968</v>
      </c>
      <c r="G9" s="69">
        <f t="shared" si="3"/>
        <v>10.094568397666446</v>
      </c>
      <c r="I9" s="83">
        <f aca="true" t="shared" si="5" ref="I9:I15">IF(ISNUMBER(T_Celsius),LOG(T_Kelvin),LOG(T_ref))</f>
        <v>2.5227701580858968</v>
      </c>
      <c r="J9" s="83">
        <f t="shared" si="4"/>
        <v>10.094568397666446</v>
      </c>
      <c r="L9" s="81" t="s">
        <v>36</v>
      </c>
      <c r="M9" s="63">
        <f>INTERCEPT(G8:G15,F8:F15)</f>
        <v>-0.16269702550343013</v>
      </c>
    </row>
    <row r="10" spans="2:13" s="40" customFormat="1" ht="18">
      <c r="B10" s="45">
        <v>3.6</v>
      </c>
      <c r="C10" s="64">
        <f t="shared" si="0"/>
        <v>276.75</v>
      </c>
      <c r="D10" s="52">
        <v>-5</v>
      </c>
      <c r="E10" s="66">
        <f t="shared" si="1"/>
        <v>-4.751435008783303</v>
      </c>
      <c r="F10" s="68">
        <f t="shared" si="2"/>
        <v>2.4420876295507603</v>
      </c>
      <c r="G10" s="69">
        <f t="shared" si="3"/>
        <v>9.762188861789985</v>
      </c>
      <c r="H10" s="61"/>
      <c r="I10" s="83">
        <f t="shared" si="5"/>
        <v>2.4420876295507603</v>
      </c>
      <c r="J10" s="83">
        <f t="shared" si="4"/>
        <v>9.762188861789985</v>
      </c>
      <c r="M10" s="61" t="str">
        <f>IF(AND(COUNT(B8:B15)=COUNT(D8:D15),COUNT(B8:B15)&gt;1),"Steigung: "&amp;ROUNDUP(Steigung,2),"")</f>
        <v>Steigung: 4,07</v>
      </c>
    </row>
    <row r="11" spans="2:10" s="40" customFormat="1" ht="18">
      <c r="B11" s="45"/>
      <c r="C11" s="64">
        <f t="shared" si="0"/>
      </c>
      <c r="D11" s="52"/>
      <c r="E11" s="66">
        <f t="shared" si="1"/>
      </c>
      <c r="F11" s="68">
        <f t="shared" si="2"/>
      </c>
      <c r="G11" s="69">
        <f t="shared" si="3"/>
      </c>
      <c r="I11" s="83">
        <f t="shared" si="5"/>
        <v>2.5581683658698964</v>
      </c>
      <c r="J11" s="83">
        <f t="shared" si="4"/>
        <v>0</v>
      </c>
    </row>
    <row r="12" spans="2:12" s="40" customFormat="1" ht="18">
      <c r="B12" s="45"/>
      <c r="C12" s="64">
        <f t="shared" si="0"/>
      </c>
      <c r="D12" s="52"/>
      <c r="E12" s="66">
        <f t="shared" si="1"/>
      </c>
      <c r="F12" s="68">
        <f t="shared" si="2"/>
      </c>
      <c r="G12" s="69">
        <f t="shared" si="3"/>
      </c>
      <c r="H12" s="61"/>
      <c r="I12" s="83">
        <f t="shared" si="5"/>
        <v>2.5581683658698964</v>
      </c>
      <c r="J12" s="83">
        <f t="shared" si="4"/>
        <v>0</v>
      </c>
      <c r="L12" s="81" t="s">
        <v>31</v>
      </c>
    </row>
    <row r="13" spans="2:12" s="40" customFormat="1" ht="18">
      <c r="B13" s="45"/>
      <c r="C13" s="64">
        <f t="shared" si="0"/>
      </c>
      <c r="D13" s="52"/>
      <c r="E13" s="66">
        <f t="shared" si="1"/>
      </c>
      <c r="F13" s="68">
        <f t="shared" si="2"/>
      </c>
      <c r="G13" s="69">
        <f t="shared" si="3"/>
      </c>
      <c r="H13" s="61"/>
      <c r="I13" s="83">
        <f t="shared" si="5"/>
        <v>2.5581683658698964</v>
      </c>
      <c r="J13" s="83">
        <f t="shared" si="4"/>
        <v>0</v>
      </c>
      <c r="L13" s="81" t="s">
        <v>32</v>
      </c>
    </row>
    <row r="14" spans="2:14" s="40" customFormat="1" ht="18">
      <c r="B14" s="45"/>
      <c r="C14" s="64">
        <f t="shared" si="0"/>
      </c>
      <c r="D14" s="52"/>
      <c r="E14" s="66">
        <f t="shared" si="1"/>
      </c>
      <c r="F14" s="68">
        <f t="shared" si="2"/>
      </c>
      <c r="G14" s="69">
        <f t="shared" si="3"/>
      </c>
      <c r="H14" s="61"/>
      <c r="I14" s="83">
        <f t="shared" si="5"/>
        <v>2.5581683658698964</v>
      </c>
      <c r="J14" s="83">
        <f t="shared" si="4"/>
        <v>0</v>
      </c>
      <c r="L14" s="40" t="s">
        <v>33</v>
      </c>
      <c r="M14" s="61">
        <f>IF(COUNT(D8:D15)=COUNT(B8:B15),MIN(F8:F15),"")</f>
        <v>2.4420876295507603</v>
      </c>
      <c r="N14" s="61">
        <f>IF(COUNT($B$8:$B$15)&gt;1,Steigung*M14+Achsenabschnitt,"")</f>
        <v>9.763227224266824</v>
      </c>
    </row>
    <row r="15" spans="2:14" s="46" customFormat="1" ht="18.75" thickBot="1">
      <c r="B15" s="47"/>
      <c r="C15" s="65">
        <f t="shared" si="0"/>
      </c>
      <c r="D15" s="53"/>
      <c r="E15" s="67">
        <f t="shared" si="1"/>
      </c>
      <c r="F15" s="70">
        <f t="shared" si="2"/>
      </c>
      <c r="G15" s="71">
        <f t="shared" si="3"/>
      </c>
      <c r="H15" s="61"/>
      <c r="I15" s="83">
        <f t="shared" si="5"/>
        <v>2.5581683658698964</v>
      </c>
      <c r="J15" s="83">
        <f t="shared" si="4"/>
        <v>0</v>
      </c>
      <c r="L15" s="40" t="s">
        <v>34</v>
      </c>
      <c r="M15" s="61">
        <f>MAX(F8:F15)</f>
        <v>2.5581683658698964</v>
      </c>
      <c r="N15" s="61">
        <f>IF(COUNT($B$8:$B$15)&gt;1,Steigung*M15+Achsenabschnitt,"")</f>
        <v>10.235040185283811</v>
      </c>
    </row>
    <row r="16" spans="2:9" ht="21" customHeight="1">
      <c r="B16" s="48"/>
      <c r="C16" s="49"/>
      <c r="D16" s="48"/>
      <c r="E16" s="50"/>
      <c r="I16" s="61">
        <f>IF(ISNUMBER(T_Celsius),Steigung*M14+Achsenabschnitt,"")</f>
      </c>
    </row>
    <row r="17" spans="5:6" ht="12.75">
      <c r="E17" s="36"/>
      <c r="F17" s="36"/>
    </row>
    <row r="18" ht="12.75">
      <c r="F18" s="36"/>
    </row>
    <row r="19" spans="4:7" ht="22.5" customHeight="1">
      <c r="D19" s="40"/>
      <c r="E19" s="40"/>
      <c r="F19" s="40"/>
      <c r="G19" s="40"/>
    </row>
    <row r="20" ht="12.75"/>
    <row r="21" ht="12.75"/>
    <row r="22" ht="12.75"/>
  </sheetData>
  <sheetProtection sheet="1" objects="1" scenarios="1"/>
  <mergeCells count="1">
    <mergeCell ref="B2:G2"/>
  </mergeCells>
  <printOptions horizontalCentered="1" verticalCentered="1"/>
  <pageMargins left="0.31" right="0" top="0" bottom="0" header="0" footer="0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Ulm, Vorlesungssammlung Physik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Stefan-Boltzmann-Gesetz</dc:title>
  <dc:subject>T^4-Gesetz</dc:subject>
  <dc:creator>Brackenhofer G.</dc:creator>
  <cp:keywords/>
  <dc:description/>
  <cp:lastModifiedBy>G. Brackenhofer</cp:lastModifiedBy>
  <cp:lastPrinted>1998-05-17T14:37:26Z</cp:lastPrinted>
  <dcterms:created xsi:type="dcterms:W3CDTF">1997-03-24T14:35:42Z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